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CRRMCITLN\Downloads\"/>
    </mc:Choice>
  </mc:AlternateContent>
  <xr:revisionPtr revIDLastSave="0" documentId="13_ncr:1_{17AFE692-2BBC-4548-B027-15012CCF3D38}" xr6:coauthVersionLast="47" xr6:coauthVersionMax="47" xr10:uidLastSave="{00000000-0000-0000-0000-000000000000}"/>
  <bookViews>
    <workbookView xWindow="-108" yWindow="-108" windowWidth="23256" windowHeight="12456" activeTab="3" xr2:uid="{9E3989DF-E8E4-4B9D-AB28-DB5680A598D5}"/>
  </bookViews>
  <sheets>
    <sheet name="Number" sheetId="1" r:id="rId1"/>
    <sheet name="Percentage Within Group" sheetId="2" r:id="rId2"/>
    <sheet name="Percentage Within Grade" sheetId="4" r:id="rId3"/>
    <sheet name="Graph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C17" i="1"/>
  <c r="D17" i="1"/>
  <c r="E17" i="1"/>
  <c r="F17" i="1"/>
  <c r="G17" i="1"/>
  <c r="B17" i="1"/>
  <c r="F14" i="2" l="1"/>
  <c r="G16" i="4"/>
  <c r="E16" i="4"/>
  <c r="D16" i="4"/>
  <c r="F16" i="4"/>
  <c r="B16" i="4"/>
  <c r="C16" i="4"/>
  <c r="G12" i="4"/>
  <c r="E12" i="4"/>
  <c r="D12" i="4"/>
  <c r="C12" i="4"/>
  <c r="F12" i="4"/>
  <c r="B12" i="4"/>
  <c r="G8" i="4"/>
  <c r="E8" i="4"/>
  <c r="D8" i="4"/>
  <c r="F8" i="4"/>
  <c r="B8" i="4"/>
  <c r="C8" i="4"/>
  <c r="E16" i="2"/>
  <c r="C15" i="4"/>
  <c r="E15" i="4"/>
  <c r="D15" i="4"/>
  <c r="F15" i="4"/>
  <c r="B15" i="4"/>
  <c r="G15" i="4"/>
  <c r="C11" i="4"/>
  <c r="G11" i="4"/>
  <c r="F11" i="4"/>
  <c r="B11" i="4"/>
  <c r="E11" i="4"/>
  <c r="D11" i="4"/>
  <c r="C7" i="4"/>
  <c r="E7" i="4"/>
  <c r="D7" i="4"/>
  <c r="F7" i="4"/>
  <c r="B7" i="4"/>
  <c r="G7" i="4"/>
  <c r="B14" i="2"/>
  <c r="D14" i="2"/>
  <c r="F14" i="4"/>
  <c r="B14" i="4"/>
  <c r="G14" i="4"/>
  <c r="E14" i="4"/>
  <c r="D14" i="4"/>
  <c r="C14" i="4"/>
  <c r="F10" i="4"/>
  <c r="B10" i="4"/>
  <c r="G10" i="4"/>
  <c r="E10" i="4"/>
  <c r="D10" i="4"/>
  <c r="C10" i="4"/>
  <c r="F6" i="4"/>
  <c r="B6" i="4"/>
  <c r="E6" i="4"/>
  <c r="D6" i="4"/>
  <c r="C6" i="4"/>
  <c r="G6" i="4"/>
  <c r="G16" i="2"/>
  <c r="C16" i="2"/>
  <c r="C13" i="4"/>
  <c r="F13" i="4"/>
  <c r="B13" i="4"/>
  <c r="G13" i="4"/>
  <c r="E13" i="4"/>
  <c r="D13" i="4"/>
  <c r="G9" i="4"/>
  <c r="E9" i="4"/>
  <c r="D9" i="4"/>
  <c r="C9" i="4"/>
  <c r="F9" i="4"/>
  <c r="B9" i="4"/>
  <c r="C5" i="4"/>
  <c r="F5" i="4"/>
  <c r="B5" i="4"/>
  <c r="G5" i="4"/>
  <c r="E5" i="4"/>
  <c r="D5" i="4"/>
  <c r="G4" i="4"/>
  <c r="E4" i="4"/>
  <c r="D4" i="4"/>
  <c r="C4" i="4"/>
  <c r="F4" i="4"/>
  <c r="B4" i="4"/>
  <c r="D4" i="2"/>
  <c r="H17" i="1"/>
  <c r="F17" i="4" s="1"/>
  <c r="E13" i="2"/>
  <c r="E6" i="2"/>
  <c r="D12" i="2"/>
  <c r="E14" i="2"/>
  <c r="E5" i="2"/>
  <c r="F15" i="2"/>
  <c r="B11" i="2"/>
  <c r="B4" i="2"/>
  <c r="B12" i="2"/>
  <c r="D7" i="2"/>
  <c r="D15" i="2"/>
  <c r="E9" i="2"/>
  <c r="F7" i="2"/>
  <c r="B7" i="2"/>
  <c r="B15" i="2"/>
  <c r="D8" i="2"/>
  <c r="D16" i="2"/>
  <c r="E10" i="2"/>
  <c r="F11" i="2"/>
  <c r="B8" i="2"/>
  <c r="B16" i="2"/>
  <c r="D11" i="2"/>
  <c r="C9" i="2"/>
  <c r="C13" i="2"/>
  <c r="G9" i="2"/>
  <c r="C6" i="2"/>
  <c r="C14" i="2"/>
  <c r="F8" i="2"/>
  <c r="F12" i="2"/>
  <c r="F16" i="2"/>
  <c r="G6" i="2"/>
  <c r="G14" i="2"/>
  <c r="B5" i="2"/>
  <c r="B9" i="2"/>
  <c r="B13" i="2"/>
  <c r="C7" i="2"/>
  <c r="C11" i="2"/>
  <c r="C15" i="2"/>
  <c r="D5" i="2"/>
  <c r="D9" i="2"/>
  <c r="D13" i="2"/>
  <c r="E7" i="2"/>
  <c r="E11" i="2"/>
  <c r="E15" i="2"/>
  <c r="F5" i="2"/>
  <c r="F9" i="2"/>
  <c r="F13" i="2"/>
  <c r="G7" i="2"/>
  <c r="G11" i="2"/>
  <c r="G15" i="2"/>
  <c r="C5" i="2"/>
  <c r="G5" i="2"/>
  <c r="G13" i="2"/>
  <c r="C10" i="2"/>
  <c r="F4" i="2"/>
  <c r="G10" i="2"/>
  <c r="B6" i="2"/>
  <c r="B10" i="2"/>
  <c r="C4" i="2"/>
  <c r="C8" i="2"/>
  <c r="C12" i="2"/>
  <c r="D6" i="2"/>
  <c r="D10" i="2"/>
  <c r="E4" i="2"/>
  <c r="E8" i="2"/>
  <c r="E12" i="2"/>
  <c r="F6" i="2"/>
  <c r="F10" i="2"/>
  <c r="G4" i="2"/>
  <c r="G8" i="2"/>
  <c r="G12" i="2"/>
  <c r="D17" i="4" l="1"/>
  <c r="G17" i="4"/>
  <c r="C17" i="4"/>
  <c r="B17" i="4"/>
  <c r="E17" i="4"/>
  <c r="I17" i="1"/>
  <c r="I13" i="1"/>
  <c r="I6" i="1"/>
  <c r="I8" i="1"/>
  <c r="I7" i="1"/>
  <c r="I10" i="1"/>
  <c r="I16" i="1"/>
  <c r="I5" i="1"/>
  <c r="I11" i="1"/>
  <c r="I14" i="1"/>
  <c r="I9" i="1"/>
  <c r="I12" i="1"/>
  <c r="I15" i="1"/>
  <c r="I4" i="1"/>
  <c r="E17" i="2"/>
  <c r="B17" i="2"/>
  <c r="D17" i="2"/>
  <c r="C17" i="2"/>
  <c r="F17" i="2"/>
  <c r="G17" i="2"/>
</calcChain>
</file>

<file path=xl/sharedStrings.xml><?xml version="1.0" encoding="utf-8"?>
<sst xmlns="http://schemas.openxmlformats.org/spreadsheetml/2006/main" count="71" uniqueCount="27">
  <si>
    <t>Grade</t>
  </si>
  <si>
    <t>American Indian/Alaskan Native</t>
  </si>
  <si>
    <t>Asian &amp; Native Hawaiian/Pacific Islander</t>
  </si>
  <si>
    <t>Black/African American</t>
  </si>
  <si>
    <t>Hispanic/Latino</t>
  </si>
  <si>
    <t>White</t>
  </si>
  <si>
    <t>Other (More than one race)</t>
  </si>
  <si>
    <t>01-03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</si>
  <si>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</si>
  <si>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</si>
  <si>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</si>
  <si>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</si>
  <si>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</si>
  <si>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</si>
  <si>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</si>
  <si>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</si>
  <si>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</si>
  <si>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</si>
  <si>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</si>
  <si>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</si>
  <si>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TOTAL</t>
  </si>
  <si>
    <t>Total</t>
  </si>
  <si>
    <t>Grade % of Total Pop</t>
  </si>
  <si>
    <t>Appendix 9: Number and Percentage of GS Employees by Grade and Racial/Ethnic Group</t>
  </si>
  <si>
    <t>9a. Number of General Schedule Employees by Grade and Racial/Ethnic Group (September 2022)</t>
  </si>
  <si>
    <t>9b. Percentage of General Schedule Employees at Each Grade Within Each Racial/Ethnic Group</t>
  </si>
  <si>
    <t>9c. Percentage of Each Racial/Ethnic Group Within Each General Schedule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</si>
</sst>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6"/>
      <color theme="3"/>
      <name val="Source Sans Pro"/>
      <family val="2"/>
    </font>
    <font>
      <sz val="12"/>
      <color theme="1"/>
      <name val="Source Sans Pro"/>
      <family val="2"/>
    </font>
    <font>
      <sz val="14"/>
      <color theme="3"/>
      <name val="Source Sans Pr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</cellStyleXfs>
  <cellXfs count="14">
    <xf numFmtId="0" fontId="0" fillId="0" borderId="0" xfId="0"/>
    <xf numFmtId="0" fontId="2" fillId="0" borderId="0" xfId="0" applyFont="1"/>
    <xf numFmtId="0" fontId="6" fillId="0" borderId="0" xfId="3" applyFont="1"/>
    <xf numFmtId="0" fontId="7" fillId="0" borderId="0" xfId="0" applyFont="1" applyBorder="1"/>
    <xf numFmtId="0" fontId="7" fillId="0" borderId="0" xfId="0" applyFont="1" applyBorder="1" applyAlignment="1">
      <alignment vertical="top" wrapText="1"/>
    </xf>
    <xf numFmtId="164" fontId="7" fillId="0" borderId="0" xfId="1" applyNumberFormat="1" applyFont="1" applyBorder="1"/>
    <xf numFmtId="0" fontId="7" fillId="0" borderId="0" xfId="0" applyFont="1" applyAlignment="1">
      <alignment vertical="top" wrapText="1"/>
    </xf>
    <xf numFmtId="0" fontId="7" fillId="0" borderId="0" xfId="0" applyFont="1"/>
    <xf numFmtId="165" fontId="7" fillId="0" borderId="0" xfId="2" applyNumberFormat="1" applyFont="1"/>
    <xf numFmtId="164" fontId="7" fillId="0" borderId="0" xfId="1" applyNumberFormat="1" applyFont="1"/>
    <xf numFmtId="0" fontId="7" fillId="0" borderId="3" xfId="0" applyFont="1" applyBorder="1" applyAlignment="1">
      <alignment wrapText="1"/>
    </xf>
    <xf numFmtId="10" fontId="7" fillId="0" borderId="0" xfId="2" applyNumberFormat="1" applyFont="1"/>
    <xf numFmtId="0" fontId="8" fillId="0" borderId="0" xfId="4" applyFont="1" applyBorder="1"/>
    <xf numFmtId="0" fontId="8" fillId="0" borderId="2" xfId="5" applyFont="1"/>
  </cellXfs>
  <cellStyles count="6">
    <cellStyle name="Comma" xfId="1" builtinId="3"/>
    <cellStyle name="Heading 1" xfId="4" builtinId="16"/>
    <cellStyle name="Heading 2" xfId="5" builtinId="17"/>
    <cellStyle name="Normal" xfId="0" builtinId="0"/>
    <cellStyle name="Percent" xfId="2" builtinId="5"/>
    <cellStyle name="Title" xfId="3" builtinId="15"/>
  </cellStyles>
  <dxfs count="29"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Source Sans Pro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General Schedule Employees by</a:t>
            </a:r>
            <a:r>
              <a:rPr lang="en-US" baseline="0"/>
              <a:t> </a:t>
            </a:r>
            <a:r>
              <a:rPr lang="en-US"/>
              <a:t>Grade</a:t>
            </a:r>
            <a:r>
              <a:rPr lang="en-US" baseline="0"/>
              <a:t> and</a:t>
            </a:r>
            <a:r>
              <a:rPr lang="en-US"/>
              <a:t> Racial/Ethnic Group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81557829371231E-2"/>
          <c:y val="7.2444264215483084E-2"/>
          <c:w val="0.91593173575808606"/>
          <c:h val="0.75460469526947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'Percentage Within Group'!$B$3</c:f>
              <c:strCache>
                <c:ptCount val="1"/>
                <c:pt idx="0">
                  <c:v>American Indian/Alaskan Native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'Percentage Within Group'!$A$4:$A$16</c:f>
              <c:strCache>
                <c:ptCount val="13"/>
                <c:pt idx="0">
                  <c:v>01-03</c:v>
                </c:pt>
                <c:pt idx="1">
                  <c:v>04</c:v>
                </c:pt>
                <c:pt idx="2">
                  <c:v>05</c:v>
                </c:pt>
                <c:pt idx="3">
                  <c:v>06</c:v>
                </c:pt>
                <c:pt idx="4">
                  <c:v>07</c:v>
                </c:pt>
                <c:pt idx="5">
                  <c:v>08</c:v>
                </c:pt>
                <c:pt idx="6">
                  <c:v>09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</c:strCache>
            </c:strRef>
          </c:cat>
          <c:val>
            <c:numRef>
              <c:f>'Percentage Within Group'!$B$4:$B$16</c:f>
              <c:numCache>
                <c:formatCode>0.0%</c:formatCode>
                <c:ptCount val="13"/>
                <c:pt idx="0">
                  <c:v>5.8016192579122827E-3</c:v>
                </c:pt>
                <c:pt idx="1">
                  <c:v>3.9572238818894226E-2</c:v>
                </c:pt>
                <c:pt idx="2">
                  <c:v>0.10672381694592371</c:v>
                </c:pt>
                <c:pt idx="3">
                  <c:v>0.11763432480408711</c:v>
                </c:pt>
                <c:pt idx="4">
                  <c:v>0.11832705546174828</c:v>
                </c:pt>
                <c:pt idx="5">
                  <c:v>4.9660129021084992E-2</c:v>
                </c:pt>
                <c:pt idx="6">
                  <c:v>0.10646404294930077</c:v>
                </c:pt>
                <c:pt idx="7">
                  <c:v>1.7318266441529204E-2</c:v>
                </c:pt>
                <c:pt idx="8">
                  <c:v>0.13469281724899337</c:v>
                </c:pt>
                <c:pt idx="9">
                  <c:v>0.14664242109364853</c:v>
                </c:pt>
                <c:pt idx="10">
                  <c:v>9.6592631077629124E-2</c:v>
                </c:pt>
                <c:pt idx="11">
                  <c:v>4.5114084080183574E-2</c:v>
                </c:pt>
                <c:pt idx="12">
                  <c:v>1.5456552799064814E-2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F-4D55-9A9B-05B74FC30D4C}"/>
            </c:ext>
          </c:extLst>
        </c:ser>
        <c:ser>
          <c:idx val="1"/>
          <c:order val="1"/>
          <c:tx>
            <c:strRef>
              <c:f>'Percentage Within Group'!$C$3</c:f>
              <c:strCache>
                <c:ptCount val="1"/>
                <c:pt idx="0">
                  <c:v>Asian &amp; Native Hawaiian/Pacific Islander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'Percentage Within Group'!$A$4:$A$16</c:f>
              <c:strCache>
                <c:ptCount val="13"/>
                <c:pt idx="0">
                  <c:v>01-03</c:v>
                </c:pt>
                <c:pt idx="1">
                  <c:v>04</c:v>
                </c:pt>
                <c:pt idx="2">
                  <c:v>05</c:v>
                </c:pt>
                <c:pt idx="3">
                  <c:v>06</c:v>
                </c:pt>
                <c:pt idx="4">
                  <c:v>07</c:v>
                </c:pt>
                <c:pt idx="5">
                  <c:v>08</c:v>
                </c:pt>
                <c:pt idx="6">
                  <c:v>09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</c:strCache>
            </c:strRef>
          </c:cat>
          <c:val>
            <c:numRef>
              <c:f>'Percentage Within Group'!$C$4:$C$16</c:f>
              <c:numCache>
                <c:formatCode>0.0%</c:formatCode>
                <c:ptCount val="13"/>
                <c:pt idx="0">
                  <c:v>2.1428492122531006E-3</c:v>
                </c:pt>
                <c:pt idx="1">
                  <c:v>7.0836155306605083E-3</c:v>
                </c:pt>
                <c:pt idx="2">
                  <c:v>4.3856240354402831E-2</c:v>
                </c:pt>
                <c:pt idx="3">
                  <c:v>5.8645230772647029E-2</c:v>
                </c:pt>
                <c:pt idx="4">
                  <c:v>6.6317297123252683E-2</c:v>
                </c:pt>
                <c:pt idx="5">
                  <c:v>2.3538032797806079E-2</c:v>
                </c:pt>
                <c:pt idx="6">
                  <c:v>7.8197341978749155E-2</c:v>
                </c:pt>
                <c:pt idx="7">
                  <c:v>8.848967990495964E-3</c:v>
                </c:pt>
                <c:pt idx="8">
                  <c:v>0.11553621193111795</c:v>
                </c:pt>
                <c:pt idx="9">
                  <c:v>0.21179788379761733</c:v>
                </c:pt>
                <c:pt idx="10">
                  <c:v>0.20378162923157206</c:v>
                </c:pt>
                <c:pt idx="11">
                  <c:v>0.13231261172238445</c:v>
                </c:pt>
                <c:pt idx="12">
                  <c:v>4.7942087557040866E-2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F-4D55-9A9B-05B74FC30D4C}"/>
            </c:ext>
          </c:extLst>
        </c:ser>
        <c:ser>
          <c:idx val="2"/>
          <c:order val="2"/>
          <c:tx>
            <c:strRef>
              <c:f>'Percentage Within Group'!$D$3</c:f>
              <c:strCache>
                <c:ptCount val="1"/>
                <c:pt idx="0">
                  <c:v>Black/African American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'Percentage Within Group'!$A$4:$A$16</c:f>
              <c:strCache>
                <c:ptCount val="13"/>
                <c:pt idx="0">
                  <c:v>01-03</c:v>
                </c:pt>
                <c:pt idx="1">
                  <c:v>04</c:v>
                </c:pt>
                <c:pt idx="2">
                  <c:v>05</c:v>
                </c:pt>
                <c:pt idx="3">
                  <c:v>06</c:v>
                </c:pt>
                <c:pt idx="4">
                  <c:v>07</c:v>
                </c:pt>
                <c:pt idx="5">
                  <c:v>08</c:v>
                </c:pt>
                <c:pt idx="6">
                  <c:v>09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</c:strCache>
            </c:strRef>
          </c:cat>
          <c:val>
            <c:numRef>
              <c:f>'Percentage Within Group'!$D$4:$D$16</c:f>
              <c:numCache>
                <c:formatCode>0.0%</c:formatCode>
                <c:ptCount val="13"/>
                <c:pt idx="0">
                  <c:v>2.1645100385973975E-3</c:v>
                </c:pt>
                <c:pt idx="1">
                  <c:v>1.0426026505243935E-2</c:v>
                </c:pt>
                <c:pt idx="2">
                  <c:v>6.9464401994987074E-2</c:v>
                </c:pt>
                <c:pt idx="3">
                  <c:v>0.10148459923823798</c:v>
                </c:pt>
                <c:pt idx="4">
                  <c:v>9.0556551917319358E-2</c:v>
                </c:pt>
                <c:pt idx="5">
                  <c:v>5.0769583359101311E-2</c:v>
                </c:pt>
                <c:pt idx="6">
                  <c:v>9.7286541112958327E-2</c:v>
                </c:pt>
                <c:pt idx="7">
                  <c:v>1.041875084124865E-2</c:v>
                </c:pt>
                <c:pt idx="8">
                  <c:v>0.13131118378691034</c:v>
                </c:pt>
                <c:pt idx="9">
                  <c:v>0.17444131995096201</c:v>
                </c:pt>
                <c:pt idx="10">
                  <c:v>0.15555005838720357</c:v>
                </c:pt>
                <c:pt idx="11">
                  <c:v>7.8598998141067855E-2</c:v>
                </c:pt>
                <c:pt idx="12">
                  <c:v>2.7527474726162196E-2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BF-4D55-9A9B-05B74FC30D4C}"/>
            </c:ext>
          </c:extLst>
        </c:ser>
        <c:ser>
          <c:idx val="3"/>
          <c:order val="3"/>
          <c:tx>
            <c:strRef>
              <c:f>'Percentage Within Group'!$E$3</c:f>
              <c:strCache>
                <c:ptCount val="1"/>
                <c:pt idx="0">
                  <c:v>Hispanic/Latino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'Percentage Within Group'!$A$4:$A$16</c:f>
              <c:strCache>
                <c:ptCount val="13"/>
                <c:pt idx="0">
                  <c:v>01-03</c:v>
                </c:pt>
                <c:pt idx="1">
                  <c:v>04</c:v>
                </c:pt>
                <c:pt idx="2">
                  <c:v>05</c:v>
                </c:pt>
                <c:pt idx="3">
                  <c:v>06</c:v>
                </c:pt>
                <c:pt idx="4">
                  <c:v>07</c:v>
                </c:pt>
                <c:pt idx="5">
                  <c:v>08</c:v>
                </c:pt>
                <c:pt idx="6">
                  <c:v>09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</c:strCache>
            </c:strRef>
          </c:cat>
          <c:val>
            <c:numRef>
              <c:f>'Percentage Within Group'!$E$4:$E$16</c:f>
              <c:numCache>
                <c:formatCode>0.0%</c:formatCode>
                <c:ptCount val="13"/>
                <c:pt idx="0">
                  <c:v>1.4170860084446759E-3</c:v>
                </c:pt>
                <c:pt idx="1">
                  <c:v>8.4446758054254143E-3</c:v>
                </c:pt>
                <c:pt idx="2">
                  <c:v>4.8484585574642837E-2</c:v>
                </c:pt>
                <c:pt idx="3">
                  <c:v>6.7224825033258134E-2</c:v>
                </c:pt>
                <c:pt idx="4">
                  <c:v>8.7859332523569894E-2</c:v>
                </c:pt>
                <c:pt idx="5">
                  <c:v>5.3878188443519E-2</c:v>
                </c:pt>
                <c:pt idx="6">
                  <c:v>9.7995835502342532E-2</c:v>
                </c:pt>
                <c:pt idx="7">
                  <c:v>8.9652380126091728E-3</c:v>
                </c:pt>
                <c:pt idx="8">
                  <c:v>0.13449303025044826</c:v>
                </c:pt>
                <c:pt idx="9">
                  <c:v>0.25593585516802592</c:v>
                </c:pt>
                <c:pt idx="10">
                  <c:v>0.15215599514141939</c:v>
                </c:pt>
                <c:pt idx="11">
                  <c:v>6.165047139799873E-2</c:v>
                </c:pt>
                <c:pt idx="12">
                  <c:v>2.1494881138296028E-2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BF-4D55-9A9B-05B74FC30D4C}"/>
            </c:ext>
          </c:extLst>
        </c:ser>
        <c:ser>
          <c:idx val="4"/>
          <c:order val="4"/>
          <c:tx>
            <c:strRef>
              <c:f>'Percentage Within Group'!$F$3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'Percentage Within Group'!$A$4:$A$16</c:f>
              <c:strCache>
                <c:ptCount val="13"/>
                <c:pt idx="0">
                  <c:v>01-03</c:v>
                </c:pt>
                <c:pt idx="1">
                  <c:v>04</c:v>
                </c:pt>
                <c:pt idx="2">
                  <c:v>05</c:v>
                </c:pt>
                <c:pt idx="3">
                  <c:v>06</c:v>
                </c:pt>
                <c:pt idx="4">
                  <c:v>07</c:v>
                </c:pt>
                <c:pt idx="5">
                  <c:v>08</c:v>
                </c:pt>
                <c:pt idx="6">
                  <c:v>09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</c:strCache>
            </c:strRef>
          </c:cat>
          <c:val>
            <c:numRef>
              <c:f>'Percentage Within Group'!$F$4:$F$16</c:f>
              <c:numCache>
                <c:formatCode>0.0%</c:formatCode>
                <c:ptCount val="13"/>
                <c:pt idx="0">
                  <c:v>1.1873658386997853E-3</c:v>
                </c:pt>
                <c:pt idx="1">
                  <c:v>5.886537871818461E-3</c:v>
                </c:pt>
                <c:pt idx="2">
                  <c:v>2.9363998773382399E-2</c:v>
                </c:pt>
                <c:pt idx="3">
                  <c:v>5.4793008279668813E-2</c:v>
                </c:pt>
                <c:pt idx="4">
                  <c:v>7.0133088009812938E-2</c:v>
                </c:pt>
                <c:pt idx="5">
                  <c:v>3.4307267709291628E-2</c:v>
                </c:pt>
                <c:pt idx="6">
                  <c:v>8.9679239497086782E-2</c:v>
                </c:pt>
                <c:pt idx="7">
                  <c:v>1.071573137074517E-2</c:v>
                </c:pt>
                <c:pt idx="8">
                  <c:v>0.13768414596749462</c:v>
                </c:pt>
                <c:pt idx="9">
                  <c:v>0.21171419809874273</c:v>
                </c:pt>
                <c:pt idx="10">
                  <c:v>0.19963324133701318</c:v>
                </c:pt>
                <c:pt idx="11">
                  <c:v>0.10276847592762957</c:v>
                </c:pt>
                <c:pt idx="12">
                  <c:v>5.2133701318613924E-2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BF-4D55-9A9B-05B74FC30D4C}"/>
            </c:ext>
          </c:extLst>
        </c:ser>
        <c:ser>
          <c:idx val="5"/>
          <c:order val="5"/>
          <c:tx>
            <c:strRef>
              <c:f>'Percentage Within Group'!$G$3</c:f>
              <c:strCache>
                <c:ptCount val="1"/>
                <c:pt idx="0">
                  <c:v>Other (More than one race)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'Percentage Within Group'!$A$4:$A$16</c:f>
              <c:strCache>
                <c:ptCount val="13"/>
                <c:pt idx="0">
                  <c:v>01-03</c:v>
                </c:pt>
                <c:pt idx="1">
                  <c:v>04</c:v>
                </c:pt>
                <c:pt idx="2">
                  <c:v>05</c:v>
                </c:pt>
                <c:pt idx="3">
                  <c:v>06</c:v>
                </c:pt>
                <c:pt idx="4">
                  <c:v>07</c:v>
                </c:pt>
                <c:pt idx="5">
                  <c:v>08</c:v>
                </c:pt>
                <c:pt idx="6">
                  <c:v>09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</c:strCache>
            </c:strRef>
          </c:cat>
          <c:val>
            <c:numRef>
              <c:f>'Percentage Within Group'!$G$4:$G$16</c:f>
              <c:numCache>
                <c:formatCode>0.0%</c:formatCode>
                <c:ptCount val="13"/>
                <c:pt idx="0">
                  <c:v>1.5358302209501204E-3</c:v>
                </c:pt>
                <c:pt idx="1">
                  <c:v>7.2602883172187514E-3</c:v>
                </c:pt>
                <c:pt idx="2">
                  <c:v>3.7767461342455233E-2</c:v>
                </c:pt>
                <c:pt idx="3">
                  <c:v>5.6371950155328282E-2</c:v>
                </c:pt>
                <c:pt idx="4">
                  <c:v>8.7437606897273895E-2</c:v>
                </c:pt>
                <c:pt idx="5">
                  <c:v>3.1903382317009323E-2</c:v>
                </c:pt>
                <c:pt idx="6">
                  <c:v>0.10701944221438793</c:v>
                </c:pt>
                <c:pt idx="7">
                  <c:v>1.0960242940416769E-2</c:v>
                </c:pt>
                <c:pt idx="8">
                  <c:v>0.15093022444064366</c:v>
                </c:pt>
                <c:pt idx="9">
                  <c:v>0.22220670878564697</c:v>
                </c:pt>
                <c:pt idx="10">
                  <c:v>0.17382805682571817</c:v>
                </c:pt>
                <c:pt idx="11">
                  <c:v>8.1608433104122302E-2</c:v>
                </c:pt>
                <c:pt idx="12">
                  <c:v>3.1170372438828579E-2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BF-4D55-9A9B-05B74FC30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64113839"/>
        <c:axId val="964113007"/>
      </c:barChart>
      <c:catAx>
        <c:axId val="964113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113007"/>
        <c:crosses val="autoZero"/>
        <c:auto val="1"/>
        <c:lblAlgn val="ctr"/>
        <c:lblOffset val="100"/>
        <c:noMultiLvlLbl val="0"/>
      </c:catAx>
      <c:valAx>
        <c:axId val="964113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113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9524</xdr:rowOff>
    </xdr:from>
    <xdr:to>
      <xdr:col>11</xdr:col>
      <xdr:colOff>600075</xdr:colOff>
      <xdr:row>28</xdr:row>
      <xdr:rowOff>171450</xdr:rowOff>
    </xdr:to>
    <xdr:graphicFrame macro="">
      <xdr:nvGraphicFramePr>
        <xdr:cNvPr id="5" name="Chart 4" descr="Bar Graph of Percentages of General Schedule Employees by Grade and Racial Ethnic Group">
          <a:extLst>
            <a:ext uri="{FF2B5EF4-FFF2-40B4-BE49-F238E27FC236}">
              <a16:creationId xmlns:a16="http://schemas.microsoft.com/office/drawing/2014/main" id="{74D5ADEA-942C-4590-BC67-DCF482C48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3ACB44-D4BA-4843-BADF-103D77BD1A8E}" name="Table1" displayName="Table1" ref="A3:I17" totalsRowShown="0" headerRowDxfId="28" dataDxfId="27" dataCellStyle="Comma">
  <autoFilter ref="A3:I17" xr:uid="{E63ACB44-D4BA-4843-BADF-103D77BD1A8E}"/>
  <tableColumns count="9">
    <tableColumn id="1" xr3:uid="{8E076A2C-4567-46DE-8BFE-C306743AEEF6}" name="Grade" dataDxfId="26"/>
    <tableColumn id="2" xr3:uid="{1322B1ED-3D46-4769-8A2E-0BF2F965B49C}" name="American Indian/Alaskan Native" dataDxfId="25" dataCellStyle="Comma"/>
    <tableColumn id="3" xr3:uid="{2F5B365E-3C9D-45B8-A802-978E719A72C2}" name="Asian &amp; Native Hawaiian/Pacific Islander" dataDxfId="24" dataCellStyle="Comma"/>
    <tableColumn id="4" xr3:uid="{5EC0BAEB-7842-4CD9-A766-A62DC3F5B447}" name="Black/African American" dataDxfId="23" dataCellStyle="Comma"/>
    <tableColumn id="5" xr3:uid="{1E7AE250-840E-4A15-98F1-E1C11C4CA01F}" name="Hispanic/Latino" dataDxfId="22" dataCellStyle="Comma"/>
    <tableColumn id="6" xr3:uid="{C070CF42-85E5-43D8-8235-DA7F72F08550}" name="White" dataDxfId="21" dataCellStyle="Comma"/>
    <tableColumn id="7" xr3:uid="{B635E02F-18C6-4D1F-AD48-90E9F5DE4207}" name="Other (More than one race)" dataDxfId="20" dataCellStyle="Comma"/>
    <tableColumn id="8" xr3:uid="{5C50BF49-DF57-4020-9622-C4D6BD2A9E27}" name="Total" dataDxfId="19" dataCellStyle="Comma">
      <calculatedColumnFormula>SUM(Table1[[#This Row],[American Indian/Alaskan Native]:[Other (More than one race)]])</calculatedColumnFormula>
    </tableColumn>
    <tableColumn id="9" xr3:uid="{F59DD094-FC7E-4B81-85D3-A2DA7AECA16E}" name="Grade % of Total Pop" dataDxfId="18" dataCellStyle="Percent">
      <calculatedColumnFormula>Table1[[#This Row],[Total]]/H17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50A0891-9583-49A6-848A-58E93BB45947}" name="PercentageOfGSEmployeesByGradeAndRacialEthnicGroup" displayName="PercentageOfGSEmployeesByGradeAndRacialEthnicGroup" ref="A3:G17" totalsRowShown="0" headerRowDxfId="17" dataDxfId="16">
  <autoFilter ref="A3:G17" xr:uid="{F50A0891-9583-49A6-848A-58E93BB45947}"/>
  <tableColumns count="7">
    <tableColumn id="1" xr3:uid="{521BB0D5-9CA1-4461-B196-77AD449BDBE7}" name="Grade" dataDxfId="15"/>
    <tableColumn id="2" xr3:uid="{B80897E2-D19F-44B6-84D2-53F788B4DE38}" name="American Indian/Alaskan Native" dataDxfId="14" dataCellStyle="Percent"/>
    <tableColumn id="3" xr3:uid="{CF6251A7-D230-43C7-8EAC-AEAE0C6427F1}" name="Asian &amp; Native Hawaiian/Pacific Islander" dataDxfId="13" dataCellStyle="Percent"/>
    <tableColumn id="4" xr3:uid="{2423E5D9-E2A3-4572-B1A4-CF2646D1A471}" name="Black/African American" dataDxfId="12" dataCellStyle="Percent"/>
    <tableColumn id="5" xr3:uid="{7C13F24C-398A-480D-A699-DEE87669B62B}" name="Hispanic/Latino" dataDxfId="11" dataCellStyle="Percent"/>
    <tableColumn id="6" xr3:uid="{828B2258-1F31-43AC-88A0-D2F79859294B}" name="White" dataDxfId="10" dataCellStyle="Percent"/>
    <tableColumn id="7" xr3:uid="{7A3ADCF7-F702-40C1-BF09-FA6F89A205C4}" name="Other (More than one race)" dataDxfId="9" dataCellStyle="Per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A403D93-D430-4911-9A5E-60606AF28AFA}" name="PercentageOfGSEmployeesByGradeAndRacialEthnicGroup4" displayName="PercentageOfGSEmployeesByGradeAndRacialEthnicGroup4" ref="A3:G17" totalsRowShown="0" headerRowDxfId="8" dataDxfId="7">
  <autoFilter ref="A3:G17" xr:uid="{0A403D93-D430-4911-9A5E-60606AF28AFA}"/>
  <tableColumns count="7">
    <tableColumn id="1" xr3:uid="{39393832-7320-4B89-83F6-F632981BB139}" name="Grade" dataDxfId="6"/>
    <tableColumn id="2" xr3:uid="{991C890E-6D61-4515-BED4-00BDF6C726F6}" name="American Indian/Alaskan Native" dataDxfId="5" dataCellStyle="Percent">
      <calculatedColumnFormula>Number!B4/Number!H4</calculatedColumnFormula>
    </tableColumn>
    <tableColumn id="3" xr3:uid="{9B0E6BC3-9D2E-4B6A-98E9-F7C1597F6E06}" name="Asian &amp; Native Hawaiian/Pacific Islander" dataDxfId="4" dataCellStyle="Percent">
      <calculatedColumnFormula>Number!C4/Number!H4</calculatedColumnFormula>
    </tableColumn>
    <tableColumn id="4" xr3:uid="{0BACE693-5715-4E67-8F97-2118400DCE2E}" name="Black/African American" dataDxfId="3" dataCellStyle="Percent">
      <calculatedColumnFormula>Number!D4/Number!H4</calculatedColumnFormula>
    </tableColumn>
    <tableColumn id="5" xr3:uid="{E150912E-0847-4982-A1FD-C22F9C622A2E}" name="Hispanic/Latino" dataDxfId="2" dataCellStyle="Percent">
      <calculatedColumnFormula>Number!E4/Number!H4</calculatedColumnFormula>
    </tableColumn>
    <tableColumn id="6" xr3:uid="{7D80F702-ADB6-40A2-97A2-D29280C97ACE}" name="White" dataDxfId="1" dataCellStyle="Percent">
      <calculatedColumnFormula>Number!F4/Number!H4</calculatedColumnFormula>
    </tableColumn>
    <tableColumn id="7" xr3:uid="{1D839EE2-822A-46AB-BC43-A486D3091AAA}" name="Other (More than one race)" dataDxfId="0" dataCellStyle="Percent">
      <calculatedColumnFormula>Number!G4/Number!H4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535E0-0469-41FC-A38A-060441FA436B}">
  <dimension ref="A1:I17"/>
  <sheetViews>
    <sheetView zoomScaleNormal="100" workbookViewId="0">
      <selection activeCell="A2" sqref="A2"/>
    </sheetView>
  </sheetViews>
  <sheetFormatPr defaultRowHeight="14.4" x14ac:dyDescent="0.3"/>
  <cols>
    <col min="2" max="2" width="18.5546875" customWidth="1"/>
    <col min="3" max="3" width="19.33203125" customWidth="1"/>
    <col min="4" max="4" width="15.44140625" customWidth="1"/>
    <col min="5" max="5" width="9.88671875" customWidth="1"/>
    <col min="6" max="6" width="9.88671875" bestFit="1" customWidth="1"/>
    <col min="7" max="7" width="11.88671875" customWidth="1"/>
    <col min="8" max="8" width="11.5546875" bestFit="1" customWidth="1"/>
  </cols>
  <sheetData>
    <row r="1" spans="1:9" ht="21" x14ac:dyDescent="0.4">
      <c r="A1" s="2" t="s">
        <v>23</v>
      </c>
      <c r="G1" s="1"/>
    </row>
    <row r="2" spans="1:9" ht="18" x14ac:dyDescent="0.35">
      <c r="A2" s="12" t="s">
        <v>24</v>
      </c>
    </row>
    <row r="3" spans="1:9" ht="46.8" x14ac:dyDescent="0.3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10" t="s">
        <v>21</v>
      </c>
      <c r="I3" s="10" t="s">
        <v>22</v>
      </c>
    </row>
    <row r="4" spans="1:9" ht="15.6" x14ac:dyDescent="0.3">
      <c r="A4" s="3" t="s">
        <v>7</v>
      </c>
      <c r="B4" s="5">
        <v>134</v>
      </c>
      <c r="C4" s="5">
        <v>193</v>
      </c>
      <c r="D4" s="5">
        <v>595</v>
      </c>
      <c r="E4" s="5">
        <v>196</v>
      </c>
      <c r="F4" s="5">
        <v>968</v>
      </c>
      <c r="G4" s="5">
        <v>44</v>
      </c>
      <c r="H4" s="9">
        <f>SUM(Table1[[#This Row],[American Indian/Alaskan Native]:[Other (More than one race)]])</f>
        <v>2130</v>
      </c>
      <c r="I4" s="8">
        <f>Table1[[#This Row],[Total]]/H17</f>
        <v>1.554444982864616E-3</v>
      </c>
    </row>
    <row r="5" spans="1:9" ht="15.6" x14ac:dyDescent="0.3">
      <c r="A5" s="3" t="s">
        <v>8</v>
      </c>
      <c r="B5" s="5">
        <v>914</v>
      </c>
      <c r="C5" s="5">
        <v>638</v>
      </c>
      <c r="D5" s="5">
        <v>2866</v>
      </c>
      <c r="E5" s="5">
        <v>1168</v>
      </c>
      <c r="F5" s="5">
        <v>4799</v>
      </c>
      <c r="G5" s="5">
        <v>208</v>
      </c>
      <c r="H5" s="9">
        <f>SUM(Table1[[#This Row],[American Indian/Alaskan Native]:[Other (More than one race)]])</f>
        <v>10593</v>
      </c>
      <c r="I5" s="8">
        <f>Table1[[#This Row],[Total]]/H17</f>
        <v>7.7306270908379703E-3</v>
      </c>
    </row>
    <row r="6" spans="1:9" ht="15.6" x14ac:dyDescent="0.3">
      <c r="A6" s="3" t="s">
        <v>9</v>
      </c>
      <c r="B6" s="5">
        <v>2465</v>
      </c>
      <c r="C6" s="5">
        <v>3950</v>
      </c>
      <c r="D6" s="5">
        <v>19095</v>
      </c>
      <c r="E6" s="5">
        <v>6706</v>
      </c>
      <c r="F6" s="5">
        <v>23939</v>
      </c>
      <c r="G6" s="5">
        <v>1082</v>
      </c>
      <c r="H6" s="9">
        <f>SUM(Table1[[#This Row],[American Indian/Alaskan Native]:[Other (More than one race)]])</f>
        <v>57237</v>
      </c>
      <c r="I6" s="8">
        <f>Table1[[#This Row],[Total]]/H17</f>
        <v>4.1770782856442264E-2</v>
      </c>
    </row>
    <row r="7" spans="1:9" ht="15.6" x14ac:dyDescent="0.3">
      <c r="A7" s="3" t="s">
        <v>10</v>
      </c>
      <c r="B7" s="5">
        <v>2717</v>
      </c>
      <c r="C7" s="5">
        <v>5282</v>
      </c>
      <c r="D7" s="5">
        <v>27897</v>
      </c>
      <c r="E7" s="5">
        <v>9298</v>
      </c>
      <c r="F7" s="5">
        <v>44670</v>
      </c>
      <c r="G7" s="5">
        <v>1615</v>
      </c>
      <c r="H7" s="9">
        <f>SUM(Table1[[#This Row],[American Indian/Alaskan Native]:[Other (More than one race)]])</f>
        <v>91479</v>
      </c>
      <c r="I7" s="8">
        <f>Table1[[#This Row],[Total]]/H17</f>
        <v>6.6760127975339062E-2</v>
      </c>
    </row>
    <row r="8" spans="1:9" ht="15.6" x14ac:dyDescent="0.3">
      <c r="A8" s="3" t="s">
        <v>11</v>
      </c>
      <c r="B8" s="5">
        <v>2733</v>
      </c>
      <c r="C8" s="5">
        <v>5973</v>
      </c>
      <c r="D8" s="5">
        <v>24893</v>
      </c>
      <c r="E8" s="5">
        <v>12152</v>
      </c>
      <c r="F8" s="5">
        <v>57176</v>
      </c>
      <c r="G8" s="5">
        <v>2505</v>
      </c>
      <c r="H8" s="9">
        <f>SUM(Table1[[#This Row],[American Indian/Alaskan Native]:[Other (More than one race)]])</f>
        <v>105432</v>
      </c>
      <c r="I8" s="8">
        <f>Table1[[#This Row],[Total]]/H17</f>
        <v>7.6942837292667696E-2</v>
      </c>
    </row>
    <row r="9" spans="1:9" ht="15.6" x14ac:dyDescent="0.3">
      <c r="A9" s="3" t="s">
        <v>12</v>
      </c>
      <c r="B9" s="5">
        <v>1147</v>
      </c>
      <c r="C9" s="5">
        <v>2120</v>
      </c>
      <c r="D9" s="5">
        <v>13956</v>
      </c>
      <c r="E9" s="5">
        <v>7452</v>
      </c>
      <c r="F9" s="5">
        <v>27969</v>
      </c>
      <c r="G9" s="5">
        <v>914</v>
      </c>
      <c r="H9" s="9">
        <f>SUM(Table1[[#This Row],[American Indian/Alaskan Native]:[Other (More than one race)]])</f>
        <v>53558</v>
      </c>
      <c r="I9" s="8">
        <f>Table1[[#This Row],[Total]]/H17</f>
        <v>3.9085898775710372E-2</v>
      </c>
    </row>
    <row r="10" spans="1:9" ht="15.6" x14ac:dyDescent="0.3">
      <c r="A10" s="3" t="s">
        <v>13</v>
      </c>
      <c r="B10" s="5">
        <v>2459</v>
      </c>
      <c r="C10" s="5">
        <v>7043</v>
      </c>
      <c r="D10" s="5">
        <v>26743</v>
      </c>
      <c r="E10" s="5">
        <v>13554</v>
      </c>
      <c r="F10" s="5">
        <v>73111</v>
      </c>
      <c r="G10" s="5">
        <v>3066</v>
      </c>
      <c r="H10" s="9">
        <f>SUM(Table1[[#This Row],[American Indian/Alaskan Native]:[Other (More than one race)]])</f>
        <v>125976</v>
      </c>
      <c r="I10" s="8">
        <f>Table1[[#This Row],[Total]]/H17</f>
        <v>9.1935568620353444E-2</v>
      </c>
    </row>
    <row r="11" spans="1:9" ht="15.6" x14ac:dyDescent="0.3">
      <c r="A11" s="3" t="s">
        <v>14</v>
      </c>
      <c r="B11" s="5">
        <v>400</v>
      </c>
      <c r="C11" s="5">
        <v>797</v>
      </c>
      <c r="D11" s="5">
        <v>2864</v>
      </c>
      <c r="E11" s="5">
        <v>1240</v>
      </c>
      <c r="F11" s="5">
        <v>8736</v>
      </c>
      <c r="G11" s="5">
        <v>314</v>
      </c>
      <c r="H11" s="9">
        <f>SUM(Table1[[#This Row],[American Indian/Alaskan Native]:[Other (More than one race)]])</f>
        <v>14351</v>
      </c>
      <c r="I11" s="8">
        <f>Table1[[#This Row],[Total]]/H17</f>
        <v>1.0473164295347465E-2</v>
      </c>
    </row>
    <row r="12" spans="1:9" ht="15.6" x14ac:dyDescent="0.3">
      <c r="A12" s="3" t="s">
        <v>15</v>
      </c>
      <c r="B12" s="5">
        <v>3111</v>
      </c>
      <c r="C12" s="5">
        <v>10406</v>
      </c>
      <c r="D12" s="5">
        <v>36096</v>
      </c>
      <c r="E12" s="5">
        <v>18602</v>
      </c>
      <c r="F12" s="5">
        <v>112247</v>
      </c>
      <c r="G12" s="5">
        <v>4324</v>
      </c>
      <c r="H12" s="9">
        <f>SUM(Table1[[#This Row],[American Indian/Alaskan Native]:[Other (More than one race)]])</f>
        <v>184786</v>
      </c>
      <c r="I12" s="8">
        <f>Table1[[#This Row],[Total]]/H17</f>
        <v>0.13485430544770935</v>
      </c>
    </row>
    <row r="13" spans="1:9" ht="15.6" x14ac:dyDescent="0.3">
      <c r="A13" s="3" t="s">
        <v>16</v>
      </c>
      <c r="B13" s="5">
        <v>3387</v>
      </c>
      <c r="C13" s="5">
        <v>19076</v>
      </c>
      <c r="D13" s="5">
        <v>47952</v>
      </c>
      <c r="E13" s="5">
        <v>35399</v>
      </c>
      <c r="F13" s="5">
        <v>172600</v>
      </c>
      <c r="G13" s="5">
        <v>6366</v>
      </c>
      <c r="H13" s="9">
        <f>SUM(Table1[[#This Row],[American Indian/Alaskan Native]:[Other (More than one race)]])</f>
        <v>284780</v>
      </c>
      <c r="I13" s="8">
        <f>Table1[[#This Row],[Total]]/H17</f>
        <v>0.20782856442262221</v>
      </c>
    </row>
    <row r="14" spans="1:9" ht="15.6" x14ac:dyDescent="0.3">
      <c r="A14" s="3" t="s">
        <v>17</v>
      </c>
      <c r="B14" s="5">
        <v>2231</v>
      </c>
      <c r="C14" s="5">
        <v>18354</v>
      </c>
      <c r="D14" s="5">
        <v>42759</v>
      </c>
      <c r="E14" s="5">
        <v>21045</v>
      </c>
      <c r="F14" s="5">
        <v>162751</v>
      </c>
      <c r="G14" s="5">
        <v>4980</v>
      </c>
      <c r="H14" s="9">
        <f>SUM(Table1[[#This Row],[American Indian/Alaskan Native]:[Other (More than one race)]])</f>
        <v>252120</v>
      </c>
      <c r="I14" s="8">
        <f>Table1[[#This Row],[Total]]/H17</f>
        <v>0.18399374135203142</v>
      </c>
    </row>
    <row r="15" spans="1:9" ht="15.6" x14ac:dyDescent="0.3">
      <c r="A15" s="3" t="s">
        <v>18</v>
      </c>
      <c r="B15" s="5">
        <v>1042</v>
      </c>
      <c r="C15" s="5">
        <v>11917</v>
      </c>
      <c r="D15" s="5">
        <v>21606</v>
      </c>
      <c r="E15" s="5">
        <v>8527</v>
      </c>
      <c r="F15" s="5">
        <v>83782</v>
      </c>
      <c r="G15" s="5">
        <v>2338</v>
      </c>
      <c r="H15" s="9">
        <f>SUM(Table1[[#This Row],[American Indian/Alaskan Native]:[Other (More than one race)]])</f>
        <v>129212</v>
      </c>
      <c r="I15" s="8">
        <f>Table1[[#This Row],[Total]]/H17</f>
        <v>9.4297157336104581E-2</v>
      </c>
    </row>
    <row r="16" spans="1:9" ht="15.6" x14ac:dyDescent="0.3">
      <c r="A16" s="3" t="s">
        <v>19</v>
      </c>
      <c r="B16" s="5">
        <v>357</v>
      </c>
      <c r="C16" s="5">
        <v>4318</v>
      </c>
      <c r="D16" s="5">
        <v>7567</v>
      </c>
      <c r="E16" s="5">
        <v>2973</v>
      </c>
      <c r="F16" s="5">
        <v>42502</v>
      </c>
      <c r="G16" s="5">
        <v>893</v>
      </c>
      <c r="H16" s="9">
        <f>SUM(Table1[[#This Row],[American Indian/Alaskan Native]:[Other (More than one race)]])</f>
        <v>58610</v>
      </c>
      <c r="I16" s="8">
        <f>Table1[[#This Row],[Total]]/H17</f>
        <v>4.277277955196955E-2</v>
      </c>
    </row>
    <row r="17" spans="1:9" ht="15.6" x14ac:dyDescent="0.3">
      <c r="A17" s="3" t="s">
        <v>20</v>
      </c>
      <c r="B17" s="5">
        <f>SUM(B4:B16)</f>
        <v>23097</v>
      </c>
      <c r="C17" s="5">
        <f t="shared" ref="C17:G17" si="0">SUM(C4:C16)</f>
        <v>90067</v>
      </c>
      <c r="D17" s="5">
        <f t="shared" si="0"/>
        <v>274889</v>
      </c>
      <c r="E17" s="5">
        <f t="shared" si="0"/>
        <v>138312</v>
      </c>
      <c r="F17" s="5">
        <f t="shared" si="0"/>
        <v>815250</v>
      </c>
      <c r="G17" s="5">
        <f t="shared" si="0"/>
        <v>28649</v>
      </c>
      <c r="H17" s="9">
        <f>SUM(Table1[[#This Row],[American Indian/Alaskan Native]:[Other (More than one race)]])</f>
        <v>1370264</v>
      </c>
      <c r="I17" s="8">
        <f>Table1[[#This Row],[Total]]/Table1[[#This Row],[Total]]</f>
        <v>1</v>
      </c>
    </row>
  </sheetData>
  <sheetProtection algorithmName="SHA-512" hashValue="ttC6peR30wHumQb0Ze98cvib7GDy32bgwyQukx9Q8OWPX2Ha+J8dKSVQCGNX/I2p/pHbqvoU2xNLHgPmLEgVDg==" saltValue="DjmuZUZjA8MzpAW4cKR9pg==" spinCount="100000" sheet="1" objects="1" scenarios="1" sort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25D4-942C-41EB-B264-DE72C1EA60BA}">
  <dimension ref="A1:G17"/>
  <sheetViews>
    <sheetView workbookViewId="0">
      <selection activeCell="A2" sqref="A2"/>
    </sheetView>
  </sheetViews>
  <sheetFormatPr defaultRowHeight="14.4" x14ac:dyDescent="0.3"/>
  <cols>
    <col min="2" max="3" width="18.5546875" customWidth="1"/>
    <col min="4" max="4" width="17.109375" customWidth="1"/>
    <col min="5" max="5" width="10.44140625" customWidth="1"/>
    <col min="7" max="7" width="13.109375" customWidth="1"/>
  </cols>
  <sheetData>
    <row r="1" spans="1:7" ht="21" x14ac:dyDescent="0.4">
      <c r="A1" s="2" t="s">
        <v>23</v>
      </c>
    </row>
    <row r="2" spans="1:7" ht="18.600000000000001" thickBot="1" x14ac:dyDescent="0.4">
      <c r="A2" s="13" t="s">
        <v>25</v>
      </c>
    </row>
    <row r="3" spans="1:7" ht="47.4" thickTop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ht="15.6" x14ac:dyDescent="0.3">
      <c r="A4" s="7" t="s">
        <v>7</v>
      </c>
      <c r="B4" s="8">
        <f>Table1[[#This Row],[American Indian/Alaskan Native]]/Number!B17</f>
        <v>5.8016192579122827E-3</v>
      </c>
      <c r="C4" s="8">
        <f>Table1[[#This Row],[Asian &amp; Native Hawaiian/Pacific Islander]]/Number!C17</f>
        <v>2.1428492122531006E-3</v>
      </c>
      <c r="D4" s="8">
        <f>Table1[[#This Row],[Black/African American]]/Number!D17</f>
        <v>2.1645100385973975E-3</v>
      </c>
      <c r="E4" s="8">
        <f>Table1[[#This Row],[Hispanic/Latino]]/Number!E17</f>
        <v>1.4170860084446759E-3</v>
      </c>
      <c r="F4" s="8">
        <f>Table1[[#This Row],[White]]/Number!F17</f>
        <v>1.1873658386997853E-3</v>
      </c>
      <c r="G4" s="8">
        <f>Table1[[#This Row],[Other (More than one race)]]/Number!G17</f>
        <v>1.5358302209501204E-3</v>
      </c>
    </row>
    <row r="5" spans="1:7" ht="15.6" x14ac:dyDescent="0.3">
      <c r="A5" s="7" t="s">
        <v>8</v>
      </c>
      <c r="B5" s="8">
        <f>Table1[[#This Row],[American Indian/Alaskan Native]]/Number!B17</f>
        <v>3.9572238818894226E-2</v>
      </c>
      <c r="C5" s="8">
        <f>Table1[[#This Row],[Asian &amp; Native Hawaiian/Pacific Islander]]/Number!C17</f>
        <v>7.0836155306605083E-3</v>
      </c>
      <c r="D5" s="8">
        <f>Table1[[#This Row],[Black/African American]]/Number!D17</f>
        <v>1.0426026505243935E-2</v>
      </c>
      <c r="E5" s="8">
        <f>Table1[[#This Row],[Hispanic/Latino]]/Number!E17</f>
        <v>8.4446758054254143E-3</v>
      </c>
      <c r="F5" s="8">
        <f>Table1[[#This Row],[White]]/Number!F17</f>
        <v>5.886537871818461E-3</v>
      </c>
      <c r="G5" s="8">
        <f>Table1[[#This Row],[Other (More than one race)]]/Number!G17</f>
        <v>7.2602883172187514E-3</v>
      </c>
    </row>
    <row r="6" spans="1:7" ht="15.6" x14ac:dyDescent="0.3">
      <c r="A6" s="7" t="s">
        <v>9</v>
      </c>
      <c r="B6" s="8">
        <f>Table1[[#This Row],[American Indian/Alaskan Native]]/Number!B17</f>
        <v>0.10672381694592371</v>
      </c>
      <c r="C6" s="8">
        <f>Table1[[#This Row],[Asian &amp; Native Hawaiian/Pacific Islander]]/Number!C17</f>
        <v>4.3856240354402831E-2</v>
      </c>
      <c r="D6" s="8">
        <f>Table1[[#This Row],[Black/African American]]/Number!D17</f>
        <v>6.9464401994987074E-2</v>
      </c>
      <c r="E6" s="8">
        <f>Table1[[#This Row],[Hispanic/Latino]]/Number!E17</f>
        <v>4.8484585574642837E-2</v>
      </c>
      <c r="F6" s="8">
        <f>Table1[[#This Row],[White]]/Number!F17</f>
        <v>2.9363998773382399E-2</v>
      </c>
      <c r="G6" s="8">
        <f>Table1[[#This Row],[Other (More than one race)]]/Number!G17</f>
        <v>3.7767461342455233E-2</v>
      </c>
    </row>
    <row r="7" spans="1:7" ht="15.6" x14ac:dyDescent="0.3">
      <c r="A7" s="7" t="s">
        <v>10</v>
      </c>
      <c r="B7" s="8">
        <f>Table1[[#This Row],[American Indian/Alaskan Native]]/Number!B17</f>
        <v>0.11763432480408711</v>
      </c>
      <c r="C7" s="8">
        <f>Table1[[#This Row],[Asian &amp; Native Hawaiian/Pacific Islander]]/Number!C17</f>
        <v>5.8645230772647029E-2</v>
      </c>
      <c r="D7" s="8">
        <f>Table1[[#This Row],[Black/African American]]/Number!D17</f>
        <v>0.10148459923823798</v>
      </c>
      <c r="E7" s="8">
        <f>Table1[[#This Row],[Hispanic/Latino]]/Number!E17</f>
        <v>6.7224825033258134E-2</v>
      </c>
      <c r="F7" s="8">
        <f>Table1[[#This Row],[White]]/Number!F17</f>
        <v>5.4793008279668813E-2</v>
      </c>
      <c r="G7" s="8">
        <f>Table1[[#This Row],[Other (More than one race)]]/Number!G17</f>
        <v>5.6371950155328282E-2</v>
      </c>
    </row>
    <row r="8" spans="1:7" ht="15.6" x14ac:dyDescent="0.3">
      <c r="A8" s="7" t="s">
        <v>11</v>
      </c>
      <c r="B8" s="8">
        <f>Table1[[#This Row],[American Indian/Alaskan Native]]/Number!B17</f>
        <v>0.11832705546174828</v>
      </c>
      <c r="C8" s="8">
        <f>Table1[[#This Row],[Asian &amp; Native Hawaiian/Pacific Islander]]/Number!C17</f>
        <v>6.6317297123252683E-2</v>
      </c>
      <c r="D8" s="8">
        <f>Table1[[#This Row],[Black/African American]]/Number!D17</f>
        <v>9.0556551917319358E-2</v>
      </c>
      <c r="E8" s="8">
        <f>Table1[[#This Row],[Hispanic/Latino]]/Number!E17</f>
        <v>8.7859332523569894E-2</v>
      </c>
      <c r="F8" s="8">
        <f>Table1[[#This Row],[White]]/Number!F17</f>
        <v>7.0133088009812938E-2</v>
      </c>
      <c r="G8" s="8">
        <f>Table1[[#This Row],[Other (More than one race)]]/Number!G17</f>
        <v>8.7437606897273895E-2</v>
      </c>
    </row>
    <row r="9" spans="1:7" ht="15.6" x14ac:dyDescent="0.3">
      <c r="A9" s="7" t="s">
        <v>12</v>
      </c>
      <c r="B9" s="8">
        <f>Table1[[#This Row],[American Indian/Alaskan Native]]/Number!B17</f>
        <v>4.9660129021084992E-2</v>
      </c>
      <c r="C9" s="8">
        <f>Table1[[#This Row],[Asian &amp; Native Hawaiian/Pacific Islander]]/Number!C17</f>
        <v>2.3538032797806079E-2</v>
      </c>
      <c r="D9" s="8">
        <f>Table1[[#This Row],[Black/African American]]/Number!D17</f>
        <v>5.0769583359101311E-2</v>
      </c>
      <c r="E9" s="8">
        <f>Table1[[#This Row],[Hispanic/Latino]]/Number!E17</f>
        <v>5.3878188443519E-2</v>
      </c>
      <c r="F9" s="8">
        <f>Table1[[#This Row],[White]]/Number!F17</f>
        <v>3.4307267709291628E-2</v>
      </c>
      <c r="G9" s="8">
        <f>Table1[[#This Row],[Other (More than one race)]]/Number!G17</f>
        <v>3.1903382317009323E-2</v>
      </c>
    </row>
    <row r="10" spans="1:7" ht="15.6" x14ac:dyDescent="0.3">
      <c r="A10" s="7" t="s">
        <v>13</v>
      </c>
      <c r="B10" s="8">
        <f>Table1[[#This Row],[American Indian/Alaskan Native]]/Number!B17</f>
        <v>0.10646404294930077</v>
      </c>
      <c r="C10" s="8">
        <f>Table1[[#This Row],[Asian &amp; Native Hawaiian/Pacific Islander]]/Number!C17</f>
        <v>7.8197341978749155E-2</v>
      </c>
      <c r="D10" s="8">
        <f>Table1[[#This Row],[Black/African American]]/Number!D17</f>
        <v>9.7286541112958327E-2</v>
      </c>
      <c r="E10" s="8">
        <f>Table1[[#This Row],[Hispanic/Latino]]/Number!E17</f>
        <v>9.7995835502342532E-2</v>
      </c>
      <c r="F10" s="8">
        <f>Table1[[#This Row],[White]]/Number!F17</f>
        <v>8.9679239497086782E-2</v>
      </c>
      <c r="G10" s="8">
        <f>Table1[[#This Row],[Other (More than one race)]]/Number!G17</f>
        <v>0.10701944221438793</v>
      </c>
    </row>
    <row r="11" spans="1:7" ht="15.6" x14ac:dyDescent="0.3">
      <c r="A11" s="7" t="s">
        <v>14</v>
      </c>
      <c r="B11" s="8">
        <f>Table1[[#This Row],[American Indian/Alaskan Native]]/Number!B17</f>
        <v>1.7318266441529204E-2</v>
      </c>
      <c r="C11" s="8">
        <f>Table1[[#This Row],[Asian &amp; Native Hawaiian/Pacific Islander]]/Number!C17</f>
        <v>8.848967990495964E-3</v>
      </c>
      <c r="D11" s="8">
        <f>Table1[[#This Row],[Black/African American]]/Number!D17</f>
        <v>1.041875084124865E-2</v>
      </c>
      <c r="E11" s="8">
        <f>Table1[[#This Row],[Hispanic/Latino]]/Number!E17</f>
        <v>8.9652380126091728E-3</v>
      </c>
      <c r="F11" s="8">
        <f>Table1[[#This Row],[White]]/Number!F17</f>
        <v>1.071573137074517E-2</v>
      </c>
      <c r="G11" s="8">
        <f>Table1[[#This Row],[Other (More than one race)]]/Number!G17</f>
        <v>1.0960242940416769E-2</v>
      </c>
    </row>
    <row r="12" spans="1:7" ht="15.6" x14ac:dyDescent="0.3">
      <c r="A12" s="7" t="s">
        <v>15</v>
      </c>
      <c r="B12" s="8">
        <f>Table1[[#This Row],[American Indian/Alaskan Native]]/Number!B17</f>
        <v>0.13469281724899337</v>
      </c>
      <c r="C12" s="8">
        <f>Table1[[#This Row],[Asian &amp; Native Hawaiian/Pacific Islander]]/Number!C17</f>
        <v>0.11553621193111795</v>
      </c>
      <c r="D12" s="8">
        <f>Table1[[#This Row],[Black/African American]]/Number!D17</f>
        <v>0.13131118378691034</v>
      </c>
      <c r="E12" s="8">
        <f>Table1[[#This Row],[Hispanic/Latino]]/Number!E17</f>
        <v>0.13449303025044826</v>
      </c>
      <c r="F12" s="8">
        <f>Table1[[#This Row],[White]]/Number!F17</f>
        <v>0.13768414596749462</v>
      </c>
      <c r="G12" s="8">
        <f>Table1[[#This Row],[Other (More than one race)]]/Number!G17</f>
        <v>0.15093022444064366</v>
      </c>
    </row>
    <row r="13" spans="1:7" ht="15.6" x14ac:dyDescent="0.3">
      <c r="A13" s="7" t="s">
        <v>16</v>
      </c>
      <c r="B13" s="8">
        <f>Table1[[#This Row],[American Indian/Alaskan Native]]/Number!B17</f>
        <v>0.14664242109364853</v>
      </c>
      <c r="C13" s="8">
        <f>Table1[[#This Row],[Asian &amp; Native Hawaiian/Pacific Islander]]/Number!C17</f>
        <v>0.21179788379761733</v>
      </c>
      <c r="D13" s="8">
        <f>Table1[[#This Row],[Black/African American]]/Number!D17</f>
        <v>0.17444131995096201</v>
      </c>
      <c r="E13" s="8">
        <f>Table1[[#This Row],[Hispanic/Latino]]/Number!E17</f>
        <v>0.25593585516802592</v>
      </c>
      <c r="F13" s="8">
        <f>Table1[[#This Row],[White]]/Number!F17</f>
        <v>0.21171419809874273</v>
      </c>
      <c r="G13" s="8">
        <f>Table1[[#This Row],[Other (More than one race)]]/Number!G17</f>
        <v>0.22220670878564697</v>
      </c>
    </row>
    <row r="14" spans="1:7" ht="15.6" x14ac:dyDescent="0.3">
      <c r="A14" s="7" t="s">
        <v>17</v>
      </c>
      <c r="B14" s="8">
        <f>Table1[[#This Row],[American Indian/Alaskan Native]]/Number!B17</f>
        <v>9.6592631077629124E-2</v>
      </c>
      <c r="C14" s="8">
        <f>Table1[[#This Row],[Asian &amp; Native Hawaiian/Pacific Islander]]/Number!C17</f>
        <v>0.20378162923157206</v>
      </c>
      <c r="D14" s="8">
        <f>Table1[[#This Row],[Black/African American]]/Number!D17</f>
        <v>0.15555005838720357</v>
      </c>
      <c r="E14" s="8">
        <f>Table1[[#This Row],[Hispanic/Latino]]/Number!E17</f>
        <v>0.15215599514141939</v>
      </c>
      <c r="F14" s="8">
        <f>Table1[[#This Row],[White]]/Number!F17</f>
        <v>0.19963324133701318</v>
      </c>
      <c r="G14" s="8">
        <f>Table1[[#This Row],[Other (More than one race)]]/Number!G17</f>
        <v>0.17382805682571817</v>
      </c>
    </row>
    <row r="15" spans="1:7" ht="15.6" x14ac:dyDescent="0.3">
      <c r="A15" s="7" t="s">
        <v>18</v>
      </c>
      <c r="B15" s="8">
        <f>Table1[[#This Row],[American Indian/Alaskan Native]]/Number!B17</f>
        <v>4.5114084080183574E-2</v>
      </c>
      <c r="C15" s="8">
        <f>Table1[[#This Row],[Asian &amp; Native Hawaiian/Pacific Islander]]/Number!C17</f>
        <v>0.13231261172238445</v>
      </c>
      <c r="D15" s="8">
        <f>Table1[[#This Row],[Black/African American]]/Number!D17</f>
        <v>7.8598998141067855E-2</v>
      </c>
      <c r="E15" s="8">
        <f>Table1[[#This Row],[Hispanic/Latino]]/Number!E17</f>
        <v>6.165047139799873E-2</v>
      </c>
      <c r="F15" s="8">
        <f>Table1[[#This Row],[White]]/Number!F17</f>
        <v>0.10276847592762957</v>
      </c>
      <c r="G15" s="8">
        <f>Table1[[#This Row],[Other (More than one race)]]/Number!G17</f>
        <v>8.1608433104122302E-2</v>
      </c>
    </row>
    <row r="16" spans="1:7" ht="15.6" x14ac:dyDescent="0.3">
      <c r="A16" s="7" t="s">
        <v>19</v>
      </c>
      <c r="B16" s="8">
        <f>Table1[[#This Row],[American Indian/Alaskan Native]]/Number!B17</f>
        <v>1.5456552799064814E-2</v>
      </c>
      <c r="C16" s="8">
        <f>Table1[[#This Row],[Asian &amp; Native Hawaiian/Pacific Islander]]/Number!C17</f>
        <v>4.7942087557040866E-2</v>
      </c>
      <c r="D16" s="8">
        <f>Table1[[#This Row],[Black/African American]]/Number!D17</f>
        <v>2.7527474726162196E-2</v>
      </c>
      <c r="E16" s="8">
        <f>Table1[[#This Row],[Hispanic/Latino]]/Number!E17</f>
        <v>2.1494881138296028E-2</v>
      </c>
      <c r="F16" s="8">
        <f>Table1[[#This Row],[White]]/Number!F17</f>
        <v>5.2133701318613924E-2</v>
      </c>
      <c r="G16" s="8">
        <f>Table1[[#This Row],[Other (More than one race)]]/Number!G17</f>
        <v>3.1170372438828579E-2</v>
      </c>
    </row>
    <row r="17" spans="1:7" ht="15.6" x14ac:dyDescent="0.3">
      <c r="A17" s="7" t="s">
        <v>20</v>
      </c>
      <c r="B17" s="8">
        <f t="shared" ref="B17:G17" si="0">SUM(B4:B16)</f>
        <v>1.0000000000000002</v>
      </c>
      <c r="C17" s="8">
        <f t="shared" si="0"/>
        <v>1</v>
      </c>
      <c r="D17" s="8">
        <f t="shared" si="0"/>
        <v>1</v>
      </c>
      <c r="E17" s="8">
        <f t="shared" si="0"/>
        <v>1</v>
      </c>
      <c r="F17" s="8">
        <f t="shared" si="0"/>
        <v>1</v>
      </c>
      <c r="G17" s="8">
        <f t="shared" si="0"/>
        <v>1</v>
      </c>
    </row>
  </sheetData>
  <sheetProtection algorithmName="SHA-512" hashValue="CmjPq2sZ5wC2eXxZhozdhrHj0EIQcJGXXHyu6K43wGfwslU9cfCadPZpoQooEGD7N3PbretE0ZmDYtYXYxacdA==" saltValue="0USILC0Lv0cGWKyIr1yuOA==" spinCount="100000" sheet="1" objects="1" scenarios="1" sort="0" autoFilter="0"/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A9055-96CC-44C4-8ABF-B15D2B8A4AB3}">
  <dimension ref="A1:G17"/>
  <sheetViews>
    <sheetView topLeftCell="A13" workbookViewId="0">
      <selection activeCell="A2" sqref="A2"/>
    </sheetView>
  </sheetViews>
  <sheetFormatPr defaultRowHeight="14.4" x14ac:dyDescent="0.3"/>
  <cols>
    <col min="2" max="2" width="16" customWidth="1"/>
    <col min="3" max="3" width="19.44140625" customWidth="1"/>
    <col min="4" max="4" width="14.109375" customWidth="1"/>
    <col min="5" max="5" width="9.88671875" customWidth="1"/>
  </cols>
  <sheetData>
    <row r="1" spans="1:7" ht="21" x14ac:dyDescent="0.4">
      <c r="A1" s="2" t="s">
        <v>23</v>
      </c>
    </row>
    <row r="2" spans="1:7" ht="18.600000000000001" thickBot="1" x14ac:dyDescent="0.4">
      <c r="A2" s="13" t="s">
        <v>26</v>
      </c>
    </row>
    <row r="3" spans="1:7" ht="78.599999999999994" thickTop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ht="15.6" x14ac:dyDescent="0.3">
      <c r="A4" s="7" t="s">
        <v>7</v>
      </c>
      <c r="B4" s="11">
        <f>Number!B4/Number!H4</f>
        <v>6.2910798122065723E-2</v>
      </c>
      <c r="C4" s="11">
        <f>Number!C4/Number!H4</f>
        <v>9.0610328638497648E-2</v>
      </c>
      <c r="D4" s="8">
        <f>Number!D4/Number!H4</f>
        <v>0.27934272300469482</v>
      </c>
      <c r="E4" s="11">
        <f>Number!E4/Number!H4</f>
        <v>9.2018779342723012E-2</v>
      </c>
      <c r="F4" s="8">
        <f>Number!F4/Number!H4</f>
        <v>0.4544600938967136</v>
      </c>
      <c r="G4" s="8">
        <f>Number!G4/Number!H4</f>
        <v>2.0657276995305163E-2</v>
      </c>
    </row>
    <row r="5" spans="1:7" ht="15.6" x14ac:dyDescent="0.3">
      <c r="A5" s="7" t="s">
        <v>8</v>
      </c>
      <c r="B5" s="11">
        <f>Number!B5/Number!H5</f>
        <v>8.6283394694609647E-2</v>
      </c>
      <c r="C5" s="11">
        <f>Number!C5/Number!H5</f>
        <v>6.0228452751817235E-2</v>
      </c>
      <c r="D5" s="11">
        <f>Number!D5/Number!H5</f>
        <v>0.27055602756537334</v>
      </c>
      <c r="E5" s="11">
        <f>Number!E5/Number!H5</f>
        <v>0.11026149343906354</v>
      </c>
      <c r="F5" s="8">
        <f>Number!F5/Number!H5</f>
        <v>0.4530350231284811</v>
      </c>
      <c r="G5" s="8">
        <f>Number!G5/Number!H5</f>
        <v>1.9635608420655148E-2</v>
      </c>
    </row>
    <row r="6" spans="1:7" ht="15.6" x14ac:dyDescent="0.3">
      <c r="A6" s="7" t="s">
        <v>9</v>
      </c>
      <c r="B6" s="11">
        <f>Number!B6/Number!H6</f>
        <v>4.3066547862396699E-2</v>
      </c>
      <c r="C6" s="11">
        <f>Number!C6/Number!H6</f>
        <v>6.901130387686287E-2</v>
      </c>
      <c r="D6" s="11">
        <f>Number!D6/Number!H6</f>
        <v>0.33361287279207508</v>
      </c>
      <c r="E6" s="11">
        <f>Number!E6/Number!H6</f>
        <v>0.11716197564512466</v>
      </c>
      <c r="F6" s="8">
        <f>Number!F6/Number!H6</f>
        <v>0.41824344392613172</v>
      </c>
      <c r="G6" s="8">
        <f>Number!G6/Number!H6</f>
        <v>1.8903855897409019E-2</v>
      </c>
    </row>
    <row r="7" spans="1:7" ht="15.6" x14ac:dyDescent="0.3">
      <c r="A7" s="7" t="s">
        <v>10</v>
      </c>
      <c r="B7" s="11">
        <f>Number!B7/Number!H7</f>
        <v>2.9700805649384012E-2</v>
      </c>
      <c r="C7" s="11">
        <f>Number!C7/Number!H7</f>
        <v>5.7740027765935349E-2</v>
      </c>
      <c r="D7" s="11">
        <f>Number!D7/Number!H7</f>
        <v>0.30495523562784904</v>
      </c>
      <c r="E7" s="11">
        <f>Number!E7/Number!H7</f>
        <v>0.10164081373867226</v>
      </c>
      <c r="F7" s="8">
        <f>Number!F7/Number!H7</f>
        <v>0.48830879218181222</v>
      </c>
      <c r="G7" s="8">
        <f>Number!G7/Number!H7</f>
        <v>1.7654325036347139E-2</v>
      </c>
    </row>
    <row r="8" spans="1:7" ht="15.6" x14ac:dyDescent="0.3">
      <c r="A8" s="7" t="s">
        <v>11</v>
      </c>
      <c r="B8" s="11">
        <f>Number!B8/Number!H8</f>
        <v>2.5921921238333714E-2</v>
      </c>
      <c r="C8" s="11">
        <f>Number!C8/Number!H8</f>
        <v>5.6652629182790806E-2</v>
      </c>
      <c r="D8" s="11">
        <f>Number!D8/Number!H8</f>
        <v>0.23610478792017603</v>
      </c>
      <c r="E8" s="11">
        <f>Number!E8/Number!H8</f>
        <v>0.11525912436451931</v>
      </c>
      <c r="F8" s="8">
        <f>Number!F8/Number!H8</f>
        <v>0.54230214735564153</v>
      </c>
      <c r="G8" s="8">
        <f>Number!G8/Number!H8</f>
        <v>2.3759389938538582E-2</v>
      </c>
    </row>
    <row r="9" spans="1:7" ht="15.6" x14ac:dyDescent="0.3">
      <c r="A9" s="7" t="s">
        <v>12</v>
      </c>
      <c r="B9" s="11">
        <f>Number!B9/Number!H9</f>
        <v>2.1416034952761492E-2</v>
      </c>
      <c r="C9" s="11">
        <f>Number!C9/Number!H9</f>
        <v>3.9583255536054372E-2</v>
      </c>
      <c r="D9" s="11">
        <f>Number!D9/Number!H9</f>
        <v>0.26057731804772394</v>
      </c>
      <c r="E9" s="11">
        <f>Number!E9/Number!H9</f>
        <v>0.1391388774786213</v>
      </c>
      <c r="F9" s="8">
        <f>Number!F9/Number!H9</f>
        <v>0.52221890287165318</v>
      </c>
      <c r="G9" s="8">
        <f>Number!G9/Number!H9</f>
        <v>1.7065611113185705E-2</v>
      </c>
    </row>
    <row r="10" spans="1:7" ht="15.6" x14ac:dyDescent="0.3">
      <c r="A10" s="7" t="s">
        <v>13</v>
      </c>
      <c r="B10" s="11">
        <f>Number!B10/Number!H10</f>
        <v>1.9519591033212675E-2</v>
      </c>
      <c r="C10" s="11">
        <f>Number!C10/Number!H10</f>
        <v>5.5907474439575791E-2</v>
      </c>
      <c r="D10" s="11">
        <f>Number!D10/Number!H10</f>
        <v>0.21228646726360575</v>
      </c>
      <c r="E10" s="11">
        <f>Number!E10/Number!H10</f>
        <v>0.10759192227090875</v>
      </c>
      <c r="F10" s="8">
        <f>Number!F10/Number!H10</f>
        <v>0.58035657585571854</v>
      </c>
      <c r="G10" s="8">
        <f>Number!G10/Number!H10</f>
        <v>2.4337969136978471E-2</v>
      </c>
    </row>
    <row r="11" spans="1:7" ht="15.6" x14ac:dyDescent="0.3">
      <c r="A11" s="7" t="s">
        <v>14</v>
      </c>
      <c r="B11" s="11">
        <f>Number!B11/Number!H11</f>
        <v>2.7872622116925649E-2</v>
      </c>
      <c r="C11" s="11">
        <f>Number!C11/Number!H11</f>
        <v>5.5536199567974356E-2</v>
      </c>
      <c r="D11" s="11">
        <f>Number!D11/Number!H11</f>
        <v>0.19956797435718765</v>
      </c>
      <c r="E11" s="11">
        <f>Number!E11/Number!H11</f>
        <v>8.6405128562469513E-2</v>
      </c>
      <c r="F11" s="8">
        <f>Number!F11/Number!H11</f>
        <v>0.60873806703365618</v>
      </c>
      <c r="G11" s="8">
        <f>Number!G11/Number!H11</f>
        <v>2.1880008361786635E-2</v>
      </c>
    </row>
    <row r="12" spans="1:7" ht="15.6" x14ac:dyDescent="0.3">
      <c r="A12" s="7" t="s">
        <v>15</v>
      </c>
      <c r="B12" s="11">
        <f>Number!B12/Number!H12</f>
        <v>1.6835691015553125E-2</v>
      </c>
      <c r="C12" s="11">
        <f>Number!C12/Number!H12</f>
        <v>5.6313790005736365E-2</v>
      </c>
      <c r="D12" s="11">
        <f>Number!D12/Number!H12</f>
        <v>0.19533947376965788</v>
      </c>
      <c r="E12" s="11">
        <f>Number!E12/Number!H12</f>
        <v>0.10066779950862079</v>
      </c>
      <c r="F12" s="8">
        <f>Number!F12/Number!H12</f>
        <v>0.60744320457177492</v>
      </c>
      <c r="G12" s="8">
        <f>Number!G12/Number!H12</f>
        <v>2.3400041128656932E-2</v>
      </c>
    </row>
    <row r="13" spans="1:7" ht="15.6" x14ac:dyDescent="0.3">
      <c r="A13" s="7" t="s">
        <v>16</v>
      </c>
      <c r="B13" s="11">
        <f>Number!B13/Number!H13</f>
        <v>1.1893391389844793E-2</v>
      </c>
      <c r="C13" s="11">
        <f>Number!C13/Number!H13</f>
        <v>6.6985041084345817E-2</v>
      </c>
      <c r="D13" s="11">
        <f>Number!D13/Number!H13</f>
        <v>0.16838261113842265</v>
      </c>
      <c r="E13" s="11">
        <f>Number!E13/Number!H13</f>
        <v>0.12430297071423554</v>
      </c>
      <c r="F13" s="8">
        <f>Number!F13/Number!H13</f>
        <v>0.60608188777301775</v>
      </c>
      <c r="G13" s="8">
        <f>Number!G13/Number!H13</f>
        <v>2.2354097900133436E-2</v>
      </c>
    </row>
    <row r="14" spans="1:7" ht="15.6" x14ac:dyDescent="0.3">
      <c r="A14" s="7" t="s">
        <v>17</v>
      </c>
      <c r="B14" s="11">
        <f>Number!B14/Number!H14</f>
        <v>8.8489608123115977E-3</v>
      </c>
      <c r="C14" s="11">
        <f>Number!C14/Number!H14</f>
        <v>7.2798667301285105E-2</v>
      </c>
      <c r="D14" s="11">
        <f>Number!D14/Number!H14</f>
        <v>0.16959781056639694</v>
      </c>
      <c r="E14" s="11">
        <f>Number!E14/Number!H14</f>
        <v>8.3472156116135177E-2</v>
      </c>
      <c r="F14" s="8">
        <f>Number!F14/Number!H14</f>
        <v>0.64552990639378072</v>
      </c>
      <c r="G14" s="8">
        <f>Number!G14/Number!H14</f>
        <v>1.9752498810090433E-2</v>
      </c>
    </row>
    <row r="15" spans="1:7" ht="15.6" x14ac:dyDescent="0.3">
      <c r="A15" s="7" t="s">
        <v>18</v>
      </c>
      <c r="B15" s="11">
        <f>Number!B15/Number!H15</f>
        <v>8.0642664767978205E-3</v>
      </c>
      <c r="C15" s="11">
        <f>Number!C15/Number!H15</f>
        <v>9.2228276011515953E-2</v>
      </c>
      <c r="D15" s="11">
        <f>Number!D15/Number!H15</f>
        <v>0.16721357149490759</v>
      </c>
      <c r="E15" s="11">
        <f>Number!E15/Number!H15</f>
        <v>6.5992322694486585E-2</v>
      </c>
      <c r="F15" s="8">
        <f>Number!F15/Number!H15</f>
        <v>0.64840726867473608</v>
      </c>
      <c r="G15" s="8">
        <f>Number!G15/Number!H15</f>
        <v>1.8094294647555954E-2</v>
      </c>
    </row>
    <row r="16" spans="1:7" ht="15.6" x14ac:dyDescent="0.3">
      <c r="A16" s="7" t="s">
        <v>19</v>
      </c>
      <c r="B16" s="11">
        <f>Number!B16/Number!H16</f>
        <v>6.091110731957004E-3</v>
      </c>
      <c r="C16" s="11">
        <f>Number!C16/Number!H16</f>
        <v>7.3673434567479948E-2</v>
      </c>
      <c r="D16" s="11">
        <f>Number!D16/Number!H16</f>
        <v>0.1291076608087357</v>
      </c>
      <c r="E16" s="11">
        <f>Number!E16/Number!H16</f>
        <v>5.0725132229994883E-2</v>
      </c>
      <c r="F16" s="8">
        <f>Number!F16/Number!H16</f>
        <v>0.72516635386452821</v>
      </c>
      <c r="G16" s="8">
        <f>Number!G16/Number!H16</f>
        <v>1.5236307797304215E-2</v>
      </c>
    </row>
    <row r="17" spans="1:7" ht="15.6" x14ac:dyDescent="0.3">
      <c r="A17" s="7" t="s">
        <v>20</v>
      </c>
      <c r="B17" s="11">
        <f>Number!B17/Number!H17</f>
        <v>1.6855875947992503E-2</v>
      </c>
      <c r="C17" s="11">
        <f>Number!C17/Number!H17</f>
        <v>6.572966961111143E-2</v>
      </c>
      <c r="D17" s="11">
        <f>Number!D17/Number!H17</f>
        <v>0.20061024736839034</v>
      </c>
      <c r="E17" s="11">
        <f>Number!E17/Number!H17</f>
        <v>0.10093821336618346</v>
      </c>
      <c r="F17" s="8">
        <f>Number!F17/Number!H17</f>
        <v>0.59495834379360468</v>
      </c>
      <c r="G17" s="8">
        <f>Number!G17/Number!H17</f>
        <v>2.0907649912717548E-2</v>
      </c>
    </row>
  </sheetData>
  <sheetProtection algorithmName="SHA-512" hashValue="O6mHWtSO4VNxUY513SwuqNQWdROjn7u5LIX7M559SsqgBuZQMzw+jMrXNptgBUr1arRhzxuUMAwdsjfzHSFtbg==" saltValue="c+lwYgeTdrqB9obunmbqAg==" spinCount="100000" sheet="1" objects="1" scenarios="1" sort="0" autoFilter="0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6EEF1-5D54-4B8F-8FAE-7AA6618AB633}">
  <dimension ref="A1"/>
  <sheetViews>
    <sheetView tabSelected="1" workbookViewId="0"/>
  </sheetViews>
  <sheetFormatPr defaultRowHeight="14.4" x14ac:dyDescent="0.3"/>
  <sheetData/>
  <sheetProtection algorithmName="SHA-512" hashValue="ivtOCmsDs7e2nt1F0QhVqbKHgcG0gU5yWgr3Sl33dQEM3ZWez0NpmCHP93zi+t0lfPGHmtmF4Ot38o70KLwsQw==" saltValue="xs76yMtw6xpXY4OK29OLEw==" spinCount="100000" sheet="1" objects="1" scenarios="1" sort="0" autoFilter="0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</vt:lpstr>
      <vt:lpstr>Percentage Within Group</vt:lpstr>
      <vt:lpstr>Percentage Within Grade</vt:lpstr>
      <vt:lpstr>Graph</vt:lpstr>
    </vt:vector>
  </TitlesOfParts>
  <Company>OPM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Carey P</dc:creator>
  <cp:lastModifiedBy>Ngo, Tristian L. (CTR)</cp:lastModifiedBy>
  <cp:lastPrinted>2024-07-01T18:17:35Z</cp:lastPrinted>
  <dcterms:created xsi:type="dcterms:W3CDTF">2022-09-28T19:33:20Z</dcterms:created>
  <dcterms:modified xsi:type="dcterms:W3CDTF">2024-07-05T19:00:30Z</dcterms:modified>
</cp:coreProperties>
</file>